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IASRV01\RedirectedFolders\ktuzzo\My Documents\"/>
    </mc:Choice>
  </mc:AlternateContent>
  <bookViews>
    <workbookView xWindow="0" yWindow="0" windowWidth="25200" windowHeight="11880"/>
  </bookViews>
  <sheets>
    <sheet name="Sheet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C42" i="1" l="1"/>
  <c r="C43" i="1" s="1"/>
  <c r="D10" i="1"/>
  <c r="D11" i="1"/>
  <c r="D12" i="1"/>
  <c r="D13" i="1"/>
  <c r="D9" i="1"/>
  <c r="D35" i="1"/>
  <c r="F35" i="1" l="1"/>
  <c r="D43" i="1"/>
  <c r="D14" i="1"/>
  <c r="D16" i="1" s="1"/>
  <c r="D49" i="1" l="1"/>
</calcChain>
</file>

<file path=xl/sharedStrings.xml><?xml version="1.0" encoding="utf-8"?>
<sst xmlns="http://schemas.openxmlformats.org/spreadsheetml/2006/main" count="47" uniqueCount="47">
  <si>
    <t>Average Monthly</t>
  </si>
  <si>
    <t>5)  Utilities</t>
  </si>
  <si>
    <t>Loan Forgiveness Amount</t>
  </si>
  <si>
    <t xml:space="preserve">            % Reduction</t>
  </si>
  <si>
    <t xml:space="preserve">            Compensation Reduction:</t>
  </si>
  <si>
    <t xml:space="preserve">            Individual Employee Compensation Reduction in Excess of 25%</t>
  </si>
  <si>
    <t>BALANCE OF LOAN NOT FORGIVEN (if any)</t>
  </si>
  <si>
    <t>Allowable Uses of Funds During the Period February 15, 2020 to June 30, 2020:</t>
  </si>
  <si>
    <t>Rent</t>
  </si>
  <si>
    <t xml:space="preserve">            Lesser of (at borrower's choice):</t>
  </si>
  <si>
    <t>Earnings from Self-Employment (if applicable)</t>
  </si>
  <si>
    <t>ABC COMPANY</t>
  </si>
  <si>
    <t>CARES Act - Covered Loan Eligibility</t>
  </si>
  <si>
    <t>Trailing Twelve Months</t>
  </si>
  <si>
    <t xml:space="preserve">   Average Monthly Payroll Costs:</t>
  </si>
  <si>
    <t xml:space="preserve">    Health Insurance Premiums - Paid by Employer</t>
  </si>
  <si>
    <t xml:space="preserve">    401(k) Match and/or Profit Sharing **</t>
  </si>
  <si>
    <t>** Can include Employer Contributions to other Retirement Plans</t>
  </si>
  <si>
    <t xml:space="preserve">    Self Employed Income *</t>
  </si>
  <si>
    <t>*  Not to Exceed $100,000 annual salary per employee or Self Employed Income</t>
  </si>
  <si>
    <t xml:space="preserve">          Total Average Payroll Costs</t>
  </si>
  <si>
    <t>Maximum Loan Amount</t>
  </si>
  <si>
    <t xml:space="preserve">    (Cannot Exceed $10 Million)</t>
  </si>
  <si>
    <t xml:space="preserve">1)  Payroll costs </t>
  </si>
  <si>
    <t xml:space="preserve">3)  Interest on mortgages </t>
  </si>
  <si>
    <t xml:space="preserve">4)  Rent </t>
  </si>
  <si>
    <t>6)  Interest on any other debt obligations that were incurred before February 15, 2020</t>
  </si>
  <si>
    <t>Costs Incurred During the "Covered" Period ***</t>
  </si>
  <si>
    <t xml:space="preserve">Payroll Costs </t>
  </si>
  <si>
    <t>Interest on Covered Mortgages</t>
  </si>
  <si>
    <t>Reductions in Loan Forgiveness:</t>
  </si>
  <si>
    <t xml:space="preserve">            Full Time Equivalents:</t>
  </si>
  <si>
    <t xml:space="preserve">               Monthly Average FTEs for the period February 15 to June 30, 2019</t>
  </si>
  <si>
    <t xml:space="preserve">TOTAL LOAN FORGIVENESS </t>
  </si>
  <si>
    <t xml:space="preserve">    State and Local Taxes on Compensation - Unemployment Taxes</t>
  </si>
  <si>
    <t xml:space="preserve">     Multiply by</t>
  </si>
  <si>
    <t>2)  Health Care Premiums</t>
  </si>
  <si>
    <t>Utilities</t>
  </si>
  <si>
    <t xml:space="preserve">            Monthly Average Full Time Equivalents ("FTEs")- "Cover" Period</t>
  </si>
  <si>
    <t>*** "Covered" Period is Eight Week Period After Loan Origination</t>
  </si>
  <si>
    <t>Maximum Loan Eligibility</t>
  </si>
  <si>
    <t>Maximum Loan Amount:</t>
  </si>
  <si>
    <t xml:space="preserve">               Monthly Average FTEs for the period January 1 to February 29, 2020</t>
  </si>
  <si>
    <t>Loan Forgiveness Amount - Before Reductions ****</t>
  </si>
  <si>
    <t>**** Only a Reduction in Loan Forgiveness if Less than Loan Amount</t>
  </si>
  <si>
    <t xml:space="preserve">    Salaries, wages,  and commissions *</t>
  </si>
  <si>
    <t>Disclaimer:  The details herein are subject to change.  This Calculation is provided solely for the purposes of enhancing knowledge on tax and legislative matters; it does not take into account any specific taxpayer’s facts and circumstances.  It is not intended, and should not be relied upon, as tax, accounting, or legal advice.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</si>
</sst>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165" fontId="3" fillId="0" borderId="0" xfId="1" applyNumberFormat="1" applyFont="1"/>
    <xf numFmtId="165" fontId="4" fillId="0" borderId="0" xfId="1" applyNumberFormat="1" applyFont="1"/>
    <xf numFmtId="166" fontId="3" fillId="0" borderId="0" xfId="2" applyNumberFormat="1" applyFont="1" applyFill="1"/>
    <xf numFmtId="166" fontId="3" fillId="0" borderId="0" xfId="2" applyNumberFormat="1" applyFont="1"/>
    <xf numFmtId="165" fontId="3" fillId="0" borderId="0" xfId="1" applyNumberFormat="1" applyFont="1" applyFill="1"/>
    <xf numFmtId="165" fontId="3" fillId="0" borderId="1" xfId="1" applyNumberFormat="1" applyFont="1" applyBorder="1"/>
    <xf numFmtId="165" fontId="3" fillId="0" borderId="0" xfId="1" applyNumberFormat="1" applyFont="1" applyBorder="1"/>
    <xf numFmtId="164" fontId="3" fillId="0" borderId="1" xfId="1" applyNumberFormat="1" applyFont="1" applyBorder="1"/>
    <xf numFmtId="165" fontId="5" fillId="0" borderId="0" xfId="1" applyNumberFormat="1" applyFont="1"/>
    <xf numFmtId="165" fontId="6" fillId="0" borderId="0" xfId="1" quotePrefix="1" applyNumberFormat="1" applyFont="1" applyAlignment="1">
      <alignment horizontal="right"/>
    </xf>
    <xf numFmtId="166" fontId="3" fillId="0" borderId="3" xfId="2" applyNumberFormat="1" applyFont="1" applyBorder="1"/>
    <xf numFmtId="166" fontId="3" fillId="0" borderId="0" xfId="2" applyNumberFormat="1" applyFont="1" applyBorder="1"/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4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vertical="center" wrapText="1"/>
    </xf>
    <xf numFmtId="165" fontId="6" fillId="0" borderId="0" xfId="1" applyNumberFormat="1" applyFont="1" applyAlignment="1">
      <alignment horizontal="left" vertical="center" wrapText="1"/>
    </xf>
    <xf numFmtId="165" fontId="3" fillId="0" borderId="0" xfId="1" applyNumberFormat="1" applyFont="1" applyAlignment="1">
      <alignment horizontal="left" vertical="center" wrapText="1"/>
    </xf>
    <xf numFmtId="165" fontId="5" fillId="0" borderId="0" xfId="1" applyNumberFormat="1" applyFont="1" applyAlignment="1">
      <alignment horizontal="left" vertical="center" wrapText="1"/>
    </xf>
    <xf numFmtId="165" fontId="3" fillId="0" borderId="0" xfId="1" applyNumberFormat="1" applyFont="1" applyAlignment="1">
      <alignment horizontal="left" vertical="center"/>
    </xf>
    <xf numFmtId="165" fontId="3" fillId="0" borderId="0" xfId="1" applyNumberFormat="1" applyFont="1" applyFill="1" applyAlignment="1">
      <alignment horizontal="left" vertical="center" wrapText="1"/>
    </xf>
    <xf numFmtId="165" fontId="4" fillId="0" borderId="0" xfId="1" applyNumberFormat="1" applyFont="1" applyFill="1" applyBorder="1"/>
    <xf numFmtId="165" fontId="6" fillId="0" borderId="0" xfId="1" applyNumberFormat="1" applyFont="1" applyAlignment="1">
      <alignment horizontal="right"/>
    </xf>
    <xf numFmtId="166" fontId="4" fillId="0" borderId="2" xfId="2" applyNumberFormat="1" applyFont="1" applyBorder="1"/>
    <xf numFmtId="166" fontId="4" fillId="0" borderId="0" xfId="2" applyNumberFormat="1" applyFont="1" applyBorder="1"/>
    <xf numFmtId="165" fontId="3" fillId="0" borderId="0" xfId="1" applyNumberFormat="1" applyFont="1" applyAlignment="1">
      <alignment vertical="center"/>
    </xf>
    <xf numFmtId="165" fontId="4" fillId="0" borderId="1" xfId="1" applyNumberFormat="1" applyFont="1" applyBorder="1" applyAlignment="1">
      <alignment horizontal="center" vertical="center" wrapText="1"/>
    </xf>
    <xf numFmtId="165" fontId="5" fillId="0" borderId="0" xfId="1" quotePrefix="1" applyNumberFormat="1" applyFont="1" applyAlignment="1">
      <alignment horizontal="left" vertical="center"/>
    </xf>
    <xf numFmtId="165" fontId="5" fillId="0" borderId="0" xfId="1" applyNumberFormat="1" applyFont="1" applyAlignment="1">
      <alignment horizontal="left" vertical="center"/>
    </xf>
    <xf numFmtId="165" fontId="5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vertical="center" wrapText="1"/>
    </xf>
    <xf numFmtId="165" fontId="3" fillId="0" borderId="0" xfId="1" applyNumberFormat="1" applyFont="1" applyFill="1" applyAlignment="1">
      <alignment horizontal="center"/>
    </xf>
    <xf numFmtId="10" fontId="3" fillId="0" borderId="0" xfId="3" applyNumberFormat="1" applyFont="1" applyFill="1" applyAlignment="1">
      <alignment horizontal="right" vertical="center" wrapText="1"/>
    </xf>
    <xf numFmtId="165" fontId="4" fillId="0" borderId="0" xfId="1" applyNumberFormat="1" applyFont="1" applyFill="1"/>
    <xf numFmtId="165" fontId="5" fillId="0" borderId="0" xfId="1" applyNumberFormat="1" applyFont="1" applyFill="1"/>
    <xf numFmtId="165" fontId="5" fillId="0" borderId="0" xfId="1" applyNumberFormat="1" applyFont="1" applyFill="1" applyBorder="1" applyAlignment="1">
      <alignment horizontal="center"/>
    </xf>
    <xf numFmtId="166" fontId="4" fillId="0" borderId="3" xfId="2" applyNumberFormat="1" applyFont="1" applyBorder="1" applyAlignment="1">
      <alignment vertical="center" wrapText="1"/>
    </xf>
    <xf numFmtId="165" fontId="4" fillId="0" borderId="1" xfId="1" applyNumberFormat="1" applyFont="1" applyFill="1" applyBorder="1"/>
    <xf numFmtId="43" fontId="3" fillId="0" borderId="0" xfId="1" applyNumberFormat="1" applyFont="1" applyAlignment="1">
      <alignment vertical="center" wrapText="1"/>
    </xf>
    <xf numFmtId="165" fontId="3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="140" zoomScaleNormal="140" workbookViewId="0">
      <selection activeCell="C13" sqref="C13"/>
    </sheetView>
  </sheetViews>
  <sheetFormatPr defaultColWidth="8.85546875" defaultRowHeight="15" x14ac:dyDescent="0.25"/>
  <cols>
    <col min="1" max="1" width="70.28515625" style="1" customWidth="1"/>
    <col min="2" max="2" width="9.7109375" style="1" customWidth="1"/>
    <col min="3" max="3" width="12.85546875" style="1" customWidth="1"/>
    <col min="4" max="4" width="13.140625" style="1" customWidth="1"/>
    <col min="5" max="5" width="8.85546875" style="1"/>
    <col min="6" max="6" width="18.5703125" style="1" bestFit="1" customWidth="1"/>
    <col min="7" max="16384" width="8.85546875" style="1"/>
  </cols>
  <sheetData>
    <row r="1" spans="1:4" ht="13.9" x14ac:dyDescent="0.25">
      <c r="A1" s="42" t="s">
        <v>11</v>
      </c>
      <c r="B1" s="42"/>
      <c r="C1" s="42"/>
      <c r="D1" s="42"/>
    </row>
    <row r="2" spans="1:4" ht="13.9" x14ac:dyDescent="0.25">
      <c r="A2" s="42" t="s">
        <v>12</v>
      </c>
      <c r="B2" s="42"/>
      <c r="C2" s="42"/>
      <c r="D2" s="42"/>
    </row>
    <row r="5" spans="1:4" ht="13.9" x14ac:dyDescent="0.25">
      <c r="A5" s="45" t="s">
        <v>40</v>
      </c>
      <c r="B5" s="45"/>
      <c r="C5" s="45"/>
      <c r="D5" s="45"/>
    </row>
    <row r="6" spans="1:4" ht="24.6" customHeight="1" x14ac:dyDescent="0.25">
      <c r="C6" s="28" t="s">
        <v>13</v>
      </c>
      <c r="D6" s="28" t="s">
        <v>0</v>
      </c>
    </row>
    <row r="7" spans="1:4" ht="13.9" x14ac:dyDescent="0.25">
      <c r="A7" s="2" t="s">
        <v>41</v>
      </c>
    </row>
    <row r="8" spans="1:4" ht="13.9" x14ac:dyDescent="0.25">
      <c r="A8" s="1" t="s">
        <v>14</v>
      </c>
    </row>
    <row r="9" spans="1:4" ht="13.9" x14ac:dyDescent="0.25">
      <c r="A9" s="1" t="s">
        <v>45</v>
      </c>
      <c r="C9" s="3">
        <v>1000000</v>
      </c>
      <c r="D9" s="4">
        <f>C9/12</f>
        <v>83333.333333333328</v>
      </c>
    </row>
    <row r="10" spans="1:4" ht="13.9" x14ac:dyDescent="0.25">
      <c r="A10" s="1" t="s">
        <v>15</v>
      </c>
      <c r="C10" s="5">
        <v>25000</v>
      </c>
      <c r="D10" s="1">
        <f t="shared" ref="D10:D13" si="0">C10/12</f>
        <v>2083.3333333333335</v>
      </c>
    </row>
    <row r="11" spans="1:4" ht="13.9" x14ac:dyDescent="0.25">
      <c r="A11" s="1" t="s">
        <v>16</v>
      </c>
      <c r="C11" s="5">
        <v>10000</v>
      </c>
      <c r="D11" s="1">
        <f t="shared" si="0"/>
        <v>833.33333333333337</v>
      </c>
    </row>
    <row r="12" spans="1:4" ht="13.9" x14ac:dyDescent="0.25">
      <c r="A12" s="1" t="s">
        <v>34</v>
      </c>
      <c r="C12" s="5">
        <v>3000</v>
      </c>
      <c r="D12" s="1">
        <f t="shared" si="0"/>
        <v>250</v>
      </c>
    </row>
    <row r="13" spans="1:4" ht="13.9" x14ac:dyDescent="0.25">
      <c r="A13" s="1" t="s">
        <v>18</v>
      </c>
      <c r="C13" s="5">
        <v>500000</v>
      </c>
      <c r="D13" s="6">
        <f t="shared" si="0"/>
        <v>41666.666666666664</v>
      </c>
    </row>
    <row r="14" spans="1:4" ht="13.9" x14ac:dyDescent="0.25">
      <c r="A14" s="1" t="s">
        <v>20</v>
      </c>
      <c r="C14" s="7"/>
      <c r="D14" s="1">
        <f>SUM(D9:D13)</f>
        <v>128166.66666666666</v>
      </c>
    </row>
    <row r="15" spans="1:4" ht="13.9" x14ac:dyDescent="0.25">
      <c r="A15" s="1" t="s">
        <v>35</v>
      </c>
      <c r="D15" s="8">
        <v>2.5</v>
      </c>
    </row>
    <row r="16" spans="1:4" s="9" customFormat="1" thickBot="1" x14ac:dyDescent="0.35">
      <c r="A16" s="2" t="s">
        <v>21</v>
      </c>
      <c r="C16" s="10"/>
      <c r="D16" s="11">
        <f>D14*D15</f>
        <v>320416.66666666663</v>
      </c>
    </row>
    <row r="17" spans="1:4" s="9" customFormat="1" thickTop="1" x14ac:dyDescent="0.3">
      <c r="A17" s="2" t="s">
        <v>22</v>
      </c>
      <c r="C17" s="10"/>
      <c r="D17" s="12"/>
    </row>
    <row r="18" spans="1:4" s="9" customFormat="1" ht="14.45" x14ac:dyDescent="0.3">
      <c r="A18" s="2"/>
      <c r="C18" s="10"/>
      <c r="D18" s="12"/>
    </row>
    <row r="19" spans="1:4" ht="13.9" x14ac:dyDescent="0.25">
      <c r="A19" s="2" t="s">
        <v>7</v>
      </c>
      <c r="B19" s="2"/>
    </row>
    <row r="20" spans="1:4" ht="13.9" x14ac:dyDescent="0.25">
      <c r="A20" s="1" t="s">
        <v>23</v>
      </c>
    </row>
    <row r="21" spans="1:4" ht="13.9" x14ac:dyDescent="0.25">
      <c r="A21" s="1" t="s">
        <v>36</v>
      </c>
    </row>
    <row r="22" spans="1:4" ht="13.9" x14ac:dyDescent="0.25">
      <c r="A22" s="1" t="s">
        <v>24</v>
      </c>
    </row>
    <row r="23" spans="1:4" ht="13.9" x14ac:dyDescent="0.25">
      <c r="A23" s="1" t="s">
        <v>25</v>
      </c>
    </row>
    <row r="24" spans="1:4" ht="13.9" x14ac:dyDescent="0.25">
      <c r="A24" s="1" t="s">
        <v>1</v>
      </c>
    </row>
    <row r="25" spans="1:4" ht="13.9" x14ac:dyDescent="0.25">
      <c r="A25" s="1" t="s">
        <v>26</v>
      </c>
    </row>
    <row r="27" spans="1:4" ht="13.9" x14ac:dyDescent="0.25">
      <c r="A27" s="46" t="s">
        <v>2</v>
      </c>
      <c r="B27" s="46"/>
      <c r="C27" s="46"/>
      <c r="D27" s="46"/>
    </row>
    <row r="29" spans="1:4" x14ac:dyDescent="0.25">
      <c r="A29" s="2" t="s">
        <v>27</v>
      </c>
      <c r="B29" s="2"/>
    </row>
    <row r="30" spans="1:4" x14ac:dyDescent="0.25">
      <c r="A30" s="13" t="s">
        <v>28</v>
      </c>
      <c r="B30" s="13"/>
      <c r="D30" s="3">
        <v>250000</v>
      </c>
    </row>
    <row r="31" spans="1:4" x14ac:dyDescent="0.25">
      <c r="A31" s="13" t="s">
        <v>10</v>
      </c>
      <c r="B31" s="13"/>
      <c r="D31" s="5">
        <v>0</v>
      </c>
    </row>
    <row r="32" spans="1:4" x14ac:dyDescent="0.25">
      <c r="A32" s="13" t="s">
        <v>8</v>
      </c>
      <c r="B32" s="13"/>
      <c r="D32" s="5">
        <v>20000</v>
      </c>
    </row>
    <row r="33" spans="1:6" x14ac:dyDescent="0.25">
      <c r="A33" s="13" t="s">
        <v>37</v>
      </c>
      <c r="B33" s="13"/>
      <c r="D33" s="5">
        <v>15000</v>
      </c>
    </row>
    <row r="34" spans="1:6" s="14" customFormat="1" ht="15" customHeight="1" x14ac:dyDescent="0.25">
      <c r="A34" s="41" t="s">
        <v>29</v>
      </c>
      <c r="B34" s="41"/>
      <c r="D34" s="15">
        <v>0</v>
      </c>
    </row>
    <row r="35" spans="1:6" s="17" customFormat="1" ht="15" customHeight="1" thickBot="1" x14ac:dyDescent="0.3">
      <c r="A35" s="16" t="s">
        <v>43</v>
      </c>
      <c r="B35" s="16"/>
      <c r="D35" s="38">
        <f>SUM(D30:D34)</f>
        <v>285000</v>
      </c>
      <c r="F35" s="17">
        <f>IF(D35&lt;D16,+D35-D16,0)</f>
        <v>-35416.666666666628</v>
      </c>
    </row>
    <row r="36" spans="1:6" s="17" customFormat="1" ht="15" customHeight="1" thickTop="1" x14ac:dyDescent="0.25">
      <c r="A36" s="16"/>
      <c r="B36" s="16"/>
      <c r="D36" s="16"/>
    </row>
    <row r="37" spans="1:6" s="14" customFormat="1" ht="15" customHeight="1" x14ac:dyDescent="0.25">
      <c r="A37" s="18" t="s">
        <v>30</v>
      </c>
      <c r="B37" s="18"/>
      <c r="D37" s="19"/>
    </row>
    <row r="38" spans="1:6" s="14" customFormat="1" ht="15" customHeight="1" x14ac:dyDescent="0.25">
      <c r="A38" s="20" t="s">
        <v>31</v>
      </c>
      <c r="B38" s="20"/>
      <c r="D38" s="19"/>
    </row>
    <row r="39" spans="1:6" s="14" customFormat="1" ht="15.6" customHeight="1" x14ac:dyDescent="0.25">
      <c r="A39" s="21" t="s">
        <v>38</v>
      </c>
      <c r="B39" s="31"/>
      <c r="C39" s="22">
        <v>25</v>
      </c>
      <c r="D39" s="32"/>
    </row>
    <row r="40" spans="1:6" s="14" customFormat="1" ht="15" customHeight="1" x14ac:dyDescent="0.25">
      <c r="A40" s="20" t="s">
        <v>9</v>
      </c>
      <c r="B40" s="31"/>
      <c r="C40" s="22"/>
      <c r="D40" s="32"/>
    </row>
    <row r="41" spans="1:6" s="14" customFormat="1" ht="15" customHeight="1" x14ac:dyDescent="0.25">
      <c r="A41" s="19" t="s">
        <v>32</v>
      </c>
      <c r="B41" s="33">
        <v>27</v>
      </c>
      <c r="C41" s="22"/>
      <c r="D41" s="32"/>
    </row>
    <row r="42" spans="1:6" s="14" customFormat="1" ht="15" customHeight="1" x14ac:dyDescent="0.25">
      <c r="A42" s="21" t="s">
        <v>42</v>
      </c>
      <c r="B42" s="33">
        <v>28</v>
      </c>
      <c r="C42" s="22">
        <f>IF(B42&lt;B41,B42,B41)</f>
        <v>27</v>
      </c>
      <c r="D42" s="32"/>
    </row>
    <row r="43" spans="1:6" s="14" customFormat="1" ht="15" customHeight="1" x14ac:dyDescent="0.2">
      <c r="A43" s="19" t="s">
        <v>3</v>
      </c>
      <c r="B43" s="32"/>
      <c r="C43" s="34">
        <f>1-(C39/C42)</f>
        <v>7.407407407407407E-2</v>
      </c>
      <c r="D43" s="35">
        <f>-IF(D35&lt;D16,+D35*C43,+D16*C43)</f>
        <v>-21111.111111111109</v>
      </c>
      <c r="F43" s="40"/>
    </row>
    <row r="44" spans="1:6" x14ac:dyDescent="0.25">
      <c r="A44" s="9" t="s">
        <v>4</v>
      </c>
      <c r="B44" s="36"/>
      <c r="C44" s="5"/>
      <c r="D44" s="5"/>
    </row>
    <row r="45" spans="1:6" s="2" customFormat="1" x14ac:dyDescent="0.25">
      <c r="A45" s="1" t="s">
        <v>5</v>
      </c>
      <c r="B45" s="37"/>
      <c r="C45" s="23"/>
      <c r="D45" s="39">
        <v>0</v>
      </c>
    </row>
    <row r="46" spans="1:6" x14ac:dyDescent="0.25">
      <c r="B46" s="7"/>
      <c r="C46" s="7"/>
    </row>
    <row r="47" spans="1:6" s="2" customFormat="1" ht="15.75" thickBot="1" x14ac:dyDescent="0.3">
      <c r="A47" s="2" t="s">
        <v>33</v>
      </c>
      <c r="C47" s="24"/>
      <c r="D47" s="25">
        <f>+-IF(D35&lt;D16,D35-D16+D43,+D43)</f>
        <v>56527.777777777737</v>
      </c>
    </row>
    <row r="48" spans="1:6" s="2" customFormat="1" thickTop="1" x14ac:dyDescent="0.2">
      <c r="D48" s="26"/>
    </row>
    <row r="49" spans="1:4" s="2" customFormat="1" thickBot="1" x14ac:dyDescent="0.25">
      <c r="A49" s="2" t="s">
        <v>6</v>
      </c>
      <c r="D49" s="25">
        <f>IF(D16&gt;D47,D16-D47,0)</f>
        <v>263888.88888888888</v>
      </c>
    </row>
    <row r="50" spans="1:4" ht="15.75" thickTop="1" x14ac:dyDescent="0.25"/>
    <row r="51" spans="1:4" s="27" customFormat="1" x14ac:dyDescent="0.25">
      <c r="A51" s="43" t="s">
        <v>19</v>
      </c>
      <c r="B51" s="43"/>
      <c r="C51" s="43"/>
      <c r="D51" s="43"/>
    </row>
    <row r="52" spans="1:4" s="27" customFormat="1" x14ac:dyDescent="0.25">
      <c r="A52" s="29" t="s">
        <v>17</v>
      </c>
      <c r="B52" s="30"/>
      <c r="C52" s="30"/>
      <c r="D52" s="30"/>
    </row>
    <row r="53" spans="1:4" s="27" customFormat="1" x14ac:dyDescent="0.25">
      <c r="A53" s="29" t="s">
        <v>39</v>
      </c>
      <c r="B53" s="30"/>
      <c r="C53" s="30"/>
      <c r="D53" s="30"/>
    </row>
    <row r="54" spans="1:4" s="27" customFormat="1" x14ac:dyDescent="0.25">
      <c r="A54" s="29" t="s">
        <v>44</v>
      </c>
      <c r="B54" s="30"/>
      <c r="C54" s="30"/>
      <c r="D54" s="30"/>
    </row>
    <row r="56" spans="1:4" ht="69" customHeight="1" x14ac:dyDescent="0.25">
      <c r="A56" s="44" t="s">
        <v>46</v>
      </c>
      <c r="B56" s="44"/>
      <c r="C56" s="44"/>
      <c r="D56" s="44"/>
    </row>
  </sheetData>
  <mergeCells count="7">
    <mergeCell ref="A34:B34"/>
    <mergeCell ref="A2:D2"/>
    <mergeCell ref="A51:D51"/>
    <mergeCell ref="A56:D56"/>
    <mergeCell ref="A1:D1"/>
    <mergeCell ref="A5:D5"/>
    <mergeCell ref="A27:D27"/>
  </mergeCells>
  <printOptions horizontalCentered="1"/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E1381224F7946B5781C0957B64A86" ma:contentTypeVersion="13" ma:contentTypeDescription="Create a new document." ma:contentTypeScope="" ma:versionID="17287d4ba9ffa30222bf25475c32947a">
  <xsd:schema xmlns:xsd="http://www.w3.org/2001/XMLSchema" xmlns:xs="http://www.w3.org/2001/XMLSchema" xmlns:p="http://schemas.microsoft.com/office/2006/metadata/properties" xmlns:ns3="11d3c428-8210-4c3b-8aa7-a14bd851f65b" xmlns:ns4="5dff6e49-51ae-4256-895c-23ad778dfc2f" targetNamespace="http://schemas.microsoft.com/office/2006/metadata/properties" ma:root="true" ma:fieldsID="5c83dba1695bce4feba64e2509fdd58d" ns3:_="" ns4:_="">
    <xsd:import namespace="11d3c428-8210-4c3b-8aa7-a14bd851f65b"/>
    <xsd:import namespace="5dff6e49-51ae-4256-895c-23ad778dfc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3c428-8210-4c3b-8aa7-a14bd851f6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f6e49-51ae-4256-895c-23ad778df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8E6C16-FB5D-46C9-AA2B-722BBB186B77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dff6e49-51ae-4256-895c-23ad778dfc2f"/>
    <ds:schemaRef ds:uri="11d3c428-8210-4c3b-8aa7-a14bd851f65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D5F45BE-CB31-4D7B-BF42-9E0714CA0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0E6FEA-D2E3-4DCF-A27A-D1E1DDD7C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3c428-8210-4c3b-8aa7-a14bd851f65b"/>
    <ds:schemaRef ds:uri="5dff6e49-51ae-4256-895c-23ad778df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Kim Tuzzo</cp:lastModifiedBy>
  <cp:lastPrinted>2020-03-30T17:58:00Z</cp:lastPrinted>
  <dcterms:created xsi:type="dcterms:W3CDTF">2020-03-27T12:57:36Z</dcterms:created>
  <dcterms:modified xsi:type="dcterms:W3CDTF">2020-04-03T19:31:08Z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0x0101008E3E1381224F7946B5781C0957B64A86</vt:lpwstr>
  </property>
</Properties>
</file>